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-12" windowWidth="15420" windowHeight="8100" activeTab="2"/>
  </bookViews>
  <sheets>
    <sheet name="CD RATIO BANK WISE LEH" sheetId="2" r:id="rId1"/>
    <sheet name="CD RATIO BANK WISE KGL" sheetId="3" r:id="rId2"/>
    <sheet name="CD RATIO FOR UT LADAKH" sheetId="4" r:id="rId3"/>
    <sheet name=" DISTRICT WISE" sheetId="1" state="hidden" r:id="rId4"/>
  </sheets>
  <definedNames>
    <definedName name="_xlnm.Print_Area" localSheetId="3">' DISTRICT WISE'!$B$2:$H$6</definedName>
    <definedName name="_xlnm.Print_Area" localSheetId="1">'CD RATIO BANK WISE KGL'!$A$1:$F$30</definedName>
    <definedName name="_xlnm.Print_Area" localSheetId="0">'CD RATIO BANK WISE LEH'!$A$1:$F$39</definedName>
  </definedNames>
  <calcPr calcId="125725"/>
</workbook>
</file>

<file path=xl/calcChain.xml><?xml version="1.0" encoding="utf-8"?>
<calcChain xmlns="http://schemas.openxmlformats.org/spreadsheetml/2006/main">
  <c r="E25" i="3"/>
  <c r="E28"/>
  <c r="E17" i="2" l="1"/>
  <c r="D24" i="4"/>
  <c r="E24"/>
  <c r="D19"/>
  <c r="E19"/>
  <c r="D10"/>
  <c r="E10"/>
  <c r="D11"/>
  <c r="E11"/>
  <c r="D12"/>
  <c r="E12"/>
  <c r="D13"/>
  <c r="E13"/>
  <c r="D14"/>
  <c r="E14"/>
  <c r="D15"/>
  <c r="E15"/>
  <c r="D16"/>
  <c r="E16"/>
  <c r="C16"/>
  <c r="C15"/>
  <c r="C24"/>
  <c r="C19"/>
  <c r="C14"/>
  <c r="C13"/>
  <c r="C12"/>
  <c r="C11"/>
  <c r="C10"/>
  <c r="D17" i="2"/>
  <c r="F16"/>
  <c r="F15"/>
  <c r="C17"/>
  <c r="F36"/>
  <c r="D33" i="4"/>
  <c r="E33"/>
  <c r="D36"/>
  <c r="E36"/>
  <c r="D29"/>
  <c r="E29"/>
  <c r="D20"/>
  <c r="E20"/>
  <c r="D21"/>
  <c r="E21"/>
  <c r="D22"/>
  <c r="E22"/>
  <c r="D23"/>
  <c r="E23"/>
  <c r="D25"/>
  <c r="E25"/>
  <c r="D26"/>
  <c r="E26"/>
  <c r="D8"/>
  <c r="E8"/>
  <c r="D9"/>
  <c r="E9"/>
  <c r="C9"/>
  <c r="C20"/>
  <c r="C21"/>
  <c r="C22"/>
  <c r="C23"/>
  <c r="C25"/>
  <c r="C26"/>
  <c r="C29"/>
  <c r="C33"/>
  <c r="C36"/>
  <c r="C8"/>
  <c r="D28" i="3"/>
  <c r="C28"/>
  <c r="F27"/>
  <c r="D25"/>
  <c r="C25"/>
  <c r="F24"/>
  <c r="E21"/>
  <c r="D21"/>
  <c r="C21"/>
  <c r="F20"/>
  <c r="E18"/>
  <c r="D18"/>
  <c r="C18"/>
  <c r="F17"/>
  <c r="F16"/>
  <c r="F15"/>
  <c r="F14"/>
  <c r="F13"/>
  <c r="F12"/>
  <c r="E10"/>
  <c r="D10"/>
  <c r="C10"/>
  <c r="F9"/>
  <c r="F8"/>
  <c r="E27" i="2"/>
  <c r="D27"/>
  <c r="C27"/>
  <c r="E37"/>
  <c r="F13"/>
  <c r="F25"/>
  <c r="F14"/>
  <c r="F10"/>
  <c r="C17" i="4" l="1"/>
  <c r="F16"/>
  <c r="F15"/>
  <c r="E17"/>
  <c r="D17"/>
  <c r="F28" i="3"/>
  <c r="F26" i="4"/>
  <c r="F22"/>
  <c r="F25"/>
  <c r="F23"/>
  <c r="F20"/>
  <c r="F21"/>
  <c r="F21" i="3"/>
  <c r="E27" i="4"/>
  <c r="F13"/>
  <c r="F14"/>
  <c r="F12"/>
  <c r="F11"/>
  <c r="F10"/>
  <c r="F9"/>
  <c r="F8"/>
  <c r="C27"/>
  <c r="E37"/>
  <c r="D27"/>
  <c r="F24"/>
  <c r="F25" i="3"/>
  <c r="F18"/>
  <c r="D22"/>
  <c r="D29" s="1"/>
  <c r="F10"/>
  <c r="C22"/>
  <c r="C29" s="1"/>
  <c r="E22"/>
  <c r="F12" i="2"/>
  <c r="D37"/>
  <c r="D37" i="4" s="1"/>
  <c r="E34" i="2"/>
  <c r="E34" i="4" s="1"/>
  <c r="D34" i="2"/>
  <c r="E30"/>
  <c r="E30" i="4" s="1"/>
  <c r="D30" i="2"/>
  <c r="D30" i="4" s="1"/>
  <c r="F27" l="1"/>
  <c r="F37" i="2"/>
  <c r="F30" i="4"/>
  <c r="F34" i="2"/>
  <c r="D34" i="4"/>
  <c r="F34" s="1"/>
  <c r="D31"/>
  <c r="F17"/>
  <c r="E31"/>
  <c r="F22" i="3"/>
  <c r="E29"/>
  <c r="F29" s="1"/>
  <c r="F17" i="2"/>
  <c r="E31"/>
  <c r="E38" s="1"/>
  <c r="D31"/>
  <c r="D38" s="1"/>
  <c r="D38" i="4" l="1"/>
  <c r="E38"/>
  <c r="F31"/>
  <c r="C37" i="2"/>
  <c r="C37" i="4" s="1"/>
  <c r="C34" i="2"/>
  <c r="C34" i="4" s="1"/>
  <c r="F33" i="2"/>
  <c r="C30"/>
  <c r="C30" i="4" s="1"/>
  <c r="C31" s="1"/>
  <c r="F24" i="2"/>
  <c r="F23"/>
  <c r="F22"/>
  <c r="F21"/>
  <c r="F20"/>
  <c r="F19"/>
  <c r="F11"/>
  <c r="F9"/>
  <c r="F8"/>
  <c r="C38" i="4" l="1"/>
  <c r="F36"/>
  <c r="F30" i="2"/>
  <c r="F19" i="4"/>
  <c r="C31" i="2"/>
  <c r="C38" s="1"/>
  <c r="F29" i="4"/>
  <c r="F33"/>
  <c r="F37"/>
  <c r="F27" i="2"/>
  <c r="F38" l="1"/>
  <c r="F31"/>
  <c r="F38" i="4" l="1"/>
</calcChain>
</file>

<file path=xl/sharedStrings.xml><?xml version="1.0" encoding="utf-8"?>
<sst xmlns="http://schemas.openxmlformats.org/spreadsheetml/2006/main" count="145" uniqueCount="63">
  <si>
    <t xml:space="preserve">AMOUNT IN CRORES </t>
  </si>
  <si>
    <t>NO OF BRANCHES</t>
  </si>
  <si>
    <t>DEPOSITS</t>
  </si>
  <si>
    <t>ADVANCES</t>
  </si>
  <si>
    <t>CD RATIO</t>
  </si>
  <si>
    <t>S. No.</t>
  </si>
  <si>
    <t>BANKS</t>
  </si>
  <si>
    <t>(i)</t>
  </si>
  <si>
    <t>PUBLIC SECTOR BANKS:</t>
  </si>
  <si>
    <t>STATE BANK OF INDIA</t>
  </si>
  <si>
    <t>PUNJAB NATIONAL BANK</t>
  </si>
  <si>
    <t xml:space="preserve"> SUB-TOTAL -I </t>
  </si>
  <si>
    <t>(ii)</t>
  </si>
  <si>
    <t>PRIVATE SECTOR BANKS:</t>
  </si>
  <si>
    <t>J&amp;K BANK</t>
  </si>
  <si>
    <t>ICICI BANK</t>
  </si>
  <si>
    <t>HDFC BANK</t>
  </si>
  <si>
    <t>AXIS BANK</t>
  </si>
  <si>
    <t xml:space="preserve"> SUB-TOTAL - II</t>
  </si>
  <si>
    <t>(iii)</t>
  </si>
  <si>
    <t>REGIONAL RURAL BANKS:</t>
  </si>
  <si>
    <t>J&amp;K GRAMEEN BANK</t>
  </si>
  <si>
    <t xml:space="preserve"> SUB-TOTAL -III</t>
  </si>
  <si>
    <t>(A)</t>
  </si>
  <si>
    <t>TOTAL FOR SCHEDULED COMMERCIAL BANKS</t>
  </si>
  <si>
    <t>(B)</t>
  </si>
  <si>
    <t>CENTRAL/STATE COOPERATIVE BANKS:</t>
  </si>
  <si>
    <t>J&amp;K STATE COOP. BANK</t>
  </si>
  <si>
    <t xml:space="preserve"> SUB-TOTAL (B)</t>
  </si>
  <si>
    <t>( C)</t>
  </si>
  <si>
    <t>OTHER FINANCIAL INSTITUTIONS (FIS):</t>
  </si>
  <si>
    <t>STATE FINANCIAL CORPORATION (SFC)</t>
  </si>
  <si>
    <t xml:space="preserve"> SUB-TOTAL (C)</t>
  </si>
  <si>
    <t xml:space="preserve"> GRAND TOTAL (A+B+C)</t>
  </si>
  <si>
    <t>CENTRAL BANK OF INDIA</t>
  </si>
  <si>
    <t>CANARA BANK</t>
  </si>
  <si>
    <t>IDBI BANK</t>
  </si>
  <si>
    <t>YES BANK</t>
  </si>
  <si>
    <t>STATE/UT</t>
  </si>
  <si>
    <t>UT LADAKH</t>
  </si>
  <si>
    <r>
      <rPr>
        <b/>
        <sz val="18"/>
        <color theme="1"/>
        <rFont val="Arial"/>
        <family val="2"/>
      </rPr>
      <t>CREDIT DEPOSIT RATIO AS AT THE QUARTER ENDED</t>
    </r>
    <r>
      <rPr>
        <b/>
        <sz val="18"/>
        <color rgb="FFFF0000"/>
        <rFont val="Arial"/>
        <family val="2"/>
      </rPr>
      <t xml:space="preserve"> MARCH 2019</t>
    </r>
    <r>
      <rPr>
        <b/>
        <sz val="18"/>
        <color theme="1"/>
        <rFont val="Arial"/>
        <family val="2"/>
      </rPr>
      <t xml:space="preserve"> FOR THE                                                                                                                                  DISTRICT__________________________</t>
    </r>
  </si>
  <si>
    <t>AMT. IN CRORES</t>
  </si>
  <si>
    <t>DEPOSIT (TOTAL)</t>
  </si>
  <si>
    <t>CREDIT (TOTAL)</t>
  </si>
  <si>
    <t>CD RATIO %</t>
  </si>
  <si>
    <t>WHETHER CD RATIO IS LESS THAN 40%</t>
  </si>
  <si>
    <t>IF YES, SUB-COMMITTEE FORMED</t>
  </si>
  <si>
    <t>STEPS TAKEN TO IMPROVE CD RATIO</t>
  </si>
  <si>
    <t>REMARKS IF ANY</t>
  </si>
  <si>
    <t>AMT IN CRORES</t>
  </si>
  <si>
    <t>UNION BANK OF INDIA</t>
  </si>
  <si>
    <t>BANK OF INDIA</t>
  </si>
  <si>
    <t>BANK OF BARODA</t>
  </si>
  <si>
    <t>INDUSIND BANK</t>
  </si>
  <si>
    <t>NAME OF DISTRICT : LEH</t>
  </si>
  <si>
    <t>NAME OF DISTRICT : KARGIL</t>
  </si>
  <si>
    <t>BANDHAN BANK</t>
  </si>
  <si>
    <t xml:space="preserve">                 </t>
  </si>
  <si>
    <t>BANK OF MAHARASTRA</t>
  </si>
  <si>
    <t>PUNJAB &amp; SIND BANK</t>
  </si>
  <si>
    <t>BANK-WISE CD RATIO AS ON OF LEH DISTRICT AS ON 31.12.2025</t>
  </si>
  <si>
    <t>BANK-WISE CD RATIO AS ON OF KARGIL DISTRICT AS ON 31.12.2025</t>
  </si>
  <si>
    <t>BANK-WISE CD RATIO AS ON  FOR UT LADAKH AS ON 31.12.2025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</si>
</sst>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0_)"/>
    <numFmt numFmtId="166" formatCode="0.00;[Red]0.00"/>
  </numFmts>
  <fonts count="18">
    <font>
      <sz val="11"/>
      <color theme="1"/>
      <name val="Calibri"/>
      <charset val="134"/>
      <scheme val="minor"/>
    </font>
    <font>
      <b/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6"/>
      <color rgb="FF000000"/>
      <name val="Arial Black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color rgb="FFFF0000"/>
      <name val="Arial"/>
      <family val="2"/>
    </font>
    <font>
      <b/>
      <sz val="1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2" fontId="3" fillId="3" borderId="4" xfId="0" applyNumberFormat="1" applyFont="1" applyFill="1" applyBorder="1" applyAlignment="1">
      <alignment vertical="center"/>
    </xf>
    <xf numFmtId="2" fontId="4" fillId="3" borderId="4" xfId="1" applyNumberFormat="1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vertical="center"/>
      <protection locked="0"/>
    </xf>
    <xf numFmtId="2" fontId="8" fillId="4" borderId="4" xfId="0" applyNumberFormat="1" applyFont="1" applyFill="1" applyBorder="1" applyAlignment="1" applyProtection="1">
      <alignment horizontal="center" vertical="center"/>
      <protection locked="0"/>
    </xf>
    <xf numFmtId="0" fontId="11" fillId="4" borderId="1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3" fillId="4" borderId="4" xfId="0" applyNumberFormat="1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Protection="1">
      <protection locked="0"/>
    </xf>
    <xf numFmtId="0" fontId="9" fillId="4" borderId="4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9" fillId="4" borderId="4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vertical="center"/>
      <protection locked="0"/>
    </xf>
    <xf numFmtId="0" fontId="11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2" fontId="13" fillId="4" borderId="4" xfId="0" applyNumberFormat="1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2" fontId="8" fillId="4" borderId="7" xfId="0" applyNumberFormat="1" applyFont="1" applyFill="1" applyBorder="1" applyAlignment="1" applyProtection="1">
      <alignment horizontal="center" vertical="center"/>
      <protection locked="0"/>
    </xf>
    <xf numFmtId="2" fontId="11" fillId="4" borderId="1" xfId="0" applyNumberFormat="1" applyFont="1" applyFill="1" applyBorder="1" applyAlignment="1" applyProtection="1">
      <alignment horizontal="center" vertical="center"/>
      <protection locked="0"/>
    </xf>
    <xf numFmtId="2" fontId="11" fillId="4" borderId="4" xfId="0" applyNumberFormat="1" applyFont="1" applyFill="1" applyBorder="1" applyAlignment="1" applyProtection="1">
      <alignment horizontal="center" vertical="center"/>
      <protection locked="0"/>
    </xf>
    <xf numFmtId="2" fontId="11" fillId="4" borderId="7" xfId="0" applyNumberFormat="1" applyFont="1" applyFill="1" applyBorder="1" applyAlignment="1" applyProtection="1">
      <alignment horizontal="center" vertical="center"/>
      <protection locked="0"/>
    </xf>
    <xf numFmtId="2" fontId="12" fillId="4" borderId="4" xfId="0" applyNumberFormat="1" applyFont="1" applyFill="1" applyBorder="1" applyAlignment="1" applyProtection="1">
      <alignment horizontal="center" vertical="center"/>
      <protection locked="0"/>
    </xf>
    <xf numFmtId="2" fontId="12" fillId="4" borderId="3" xfId="0" applyNumberFormat="1" applyFont="1" applyFill="1" applyBorder="1" applyAlignment="1" applyProtection="1">
      <alignment horizontal="center" vertical="center"/>
      <protection locked="0"/>
    </xf>
    <xf numFmtId="2" fontId="12" fillId="4" borderId="7" xfId="0" applyNumberFormat="1" applyFont="1" applyFill="1" applyBorder="1" applyAlignment="1" applyProtection="1">
      <alignment horizontal="center" vertical="center"/>
      <protection locked="0"/>
    </xf>
    <xf numFmtId="2" fontId="10" fillId="4" borderId="4" xfId="0" applyNumberFormat="1" applyFont="1" applyFill="1" applyBorder="1" applyAlignment="1" applyProtection="1">
      <alignment horizontal="center" vertical="center"/>
      <protection locked="0"/>
    </xf>
    <xf numFmtId="2" fontId="9" fillId="4" borderId="4" xfId="0" applyNumberFormat="1" applyFont="1" applyFill="1" applyBorder="1" applyAlignment="1" applyProtection="1">
      <alignment horizontal="center" vertical="center"/>
      <protection locked="0"/>
    </xf>
    <xf numFmtId="2" fontId="10" fillId="4" borderId="12" xfId="0" applyNumberFormat="1" applyFont="1" applyFill="1" applyBorder="1" applyAlignment="1" applyProtection="1">
      <alignment horizontal="center" vertical="center"/>
      <protection locked="0"/>
    </xf>
    <xf numFmtId="0" fontId="10" fillId="4" borderId="12" xfId="0" applyFont="1" applyFill="1" applyBorder="1" applyAlignment="1" applyProtection="1">
      <alignment horizontal="center" vertical="center"/>
      <protection locked="0"/>
    </xf>
    <xf numFmtId="2" fontId="14" fillId="4" borderId="12" xfId="0" applyNumberFormat="1" applyFont="1" applyFill="1" applyBorder="1" applyAlignment="1" applyProtection="1">
      <alignment horizontal="center" vertical="center"/>
      <protection locked="0"/>
    </xf>
    <xf numFmtId="166" fontId="14" fillId="4" borderId="4" xfId="0" applyNumberFormat="1" applyFont="1" applyFill="1" applyBorder="1" applyAlignment="1" applyProtection="1">
      <alignment horizontal="center" vertical="center"/>
      <protection locked="0"/>
    </xf>
    <xf numFmtId="0" fontId="8" fillId="4" borderId="28" xfId="0" applyFont="1" applyFill="1" applyBorder="1" applyAlignment="1" applyProtection="1">
      <alignment horizontal="center" vertical="center"/>
      <protection locked="0"/>
    </xf>
    <xf numFmtId="0" fontId="9" fillId="4" borderId="28" xfId="0" applyFont="1" applyFill="1" applyBorder="1" applyAlignment="1" applyProtection="1">
      <alignment horizontal="center" vertical="center"/>
      <protection locked="0"/>
    </xf>
    <xf numFmtId="0" fontId="10" fillId="4" borderId="26" xfId="0" applyFont="1" applyFill="1" applyBorder="1" applyAlignment="1" applyProtection="1">
      <alignment vertical="center"/>
      <protection locked="0"/>
    </xf>
    <xf numFmtId="2" fontId="10" fillId="4" borderId="26" xfId="0" applyNumberFormat="1" applyFont="1" applyFill="1" applyBorder="1" applyAlignment="1" applyProtection="1">
      <alignment horizontal="center" vertical="center"/>
      <protection locked="0"/>
    </xf>
    <xf numFmtId="0" fontId="11" fillId="4" borderId="28" xfId="0" applyFont="1" applyFill="1" applyBorder="1" applyAlignment="1">
      <alignment horizontal="center" vertical="center"/>
    </xf>
    <xf numFmtId="0" fontId="12" fillId="4" borderId="28" xfId="0" applyFont="1" applyFill="1" applyBorder="1" applyAlignment="1" applyProtection="1">
      <alignment horizontal="center" vertical="center"/>
      <protection locked="0"/>
    </xf>
    <xf numFmtId="2" fontId="14" fillId="4" borderId="26" xfId="0" applyNumberFormat="1" applyFont="1" applyFill="1" applyBorder="1" applyAlignment="1" applyProtection="1">
      <alignment horizontal="center" vertical="center"/>
      <protection locked="0"/>
    </xf>
    <xf numFmtId="0" fontId="9" fillId="4" borderId="29" xfId="0" applyFont="1" applyFill="1" applyBorder="1" applyAlignment="1" applyProtection="1">
      <alignment horizontal="center"/>
      <protection locked="0"/>
    </xf>
    <xf numFmtId="0" fontId="9" fillId="4" borderId="30" xfId="0" applyFont="1" applyFill="1" applyBorder="1" applyProtection="1">
      <protection locked="0"/>
    </xf>
    <xf numFmtId="0" fontId="9" fillId="4" borderId="30" xfId="0" applyFont="1" applyFill="1" applyBorder="1" applyAlignment="1" applyProtection="1">
      <alignment horizontal="center"/>
      <protection locked="0"/>
    </xf>
    <xf numFmtId="2" fontId="9" fillId="4" borderId="30" xfId="0" applyNumberFormat="1" applyFont="1" applyFill="1" applyBorder="1" applyAlignment="1" applyProtection="1">
      <alignment horizontal="center"/>
      <protection locked="0"/>
    </xf>
    <xf numFmtId="0" fontId="10" fillId="4" borderId="31" xfId="0" applyFont="1" applyFill="1" applyBorder="1" applyAlignment="1" applyProtection="1">
      <alignment vertical="center"/>
      <protection locked="0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3" fillId="4" borderId="28" xfId="0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165" fontId="8" fillId="4" borderId="4" xfId="0" applyNumberFormat="1" applyFont="1" applyFill="1" applyBorder="1" applyAlignment="1" applyProtection="1">
      <alignment horizontal="center" vertical="center" wrapText="1"/>
    </xf>
    <xf numFmtId="165" fontId="8" fillId="4" borderId="4" xfId="0" applyNumberFormat="1" applyFont="1" applyFill="1" applyBorder="1" applyAlignment="1">
      <alignment horizontal="center" vertical="center" wrapText="1"/>
    </xf>
    <xf numFmtId="165" fontId="8" fillId="4" borderId="26" xfId="0" applyNumberFormat="1" applyFont="1" applyFill="1" applyBorder="1" applyAlignment="1" applyProtection="1">
      <alignment horizontal="center" vertical="center" wrapText="1"/>
    </xf>
    <xf numFmtId="0" fontId="17" fillId="4" borderId="23" xfId="0" applyFont="1" applyFill="1" applyBorder="1" applyAlignment="1" applyProtection="1">
      <alignment horizontal="center" vertical="center" wrapText="1"/>
      <protection locked="0"/>
    </xf>
    <xf numFmtId="0" fontId="17" fillId="4" borderId="15" xfId="0" applyFont="1" applyFill="1" applyBorder="1" applyAlignment="1" applyProtection="1">
      <alignment horizontal="center" vertical="center" wrapText="1"/>
      <protection locked="0"/>
    </xf>
    <xf numFmtId="0" fontId="17" fillId="4" borderId="25" xfId="0" applyFont="1" applyFill="1" applyBorder="1" applyAlignment="1" applyProtection="1">
      <alignment horizontal="center" vertical="center" wrapText="1"/>
      <protection locked="0"/>
    </xf>
    <xf numFmtId="0" fontId="17" fillId="4" borderId="17" xfId="0" applyFont="1" applyFill="1" applyBorder="1" applyAlignment="1" applyProtection="1">
      <alignment horizontal="center" vertical="center" wrapText="1"/>
      <protection locked="0"/>
    </xf>
    <xf numFmtId="0" fontId="17" fillId="4" borderId="27" xfId="0" applyFont="1" applyFill="1" applyBorder="1" applyAlignment="1" applyProtection="1">
      <alignment horizontal="center" vertical="center" wrapText="1"/>
      <protection locked="0"/>
    </xf>
    <xf numFmtId="0" fontId="17" fillId="4" borderId="18" xfId="0" applyFont="1" applyFill="1" applyBorder="1" applyAlignment="1" applyProtection="1">
      <alignment horizontal="center" vertical="center" wrapText="1"/>
      <protection locked="0"/>
    </xf>
    <xf numFmtId="165" fontId="17" fillId="4" borderId="1" xfId="0" applyNumberFormat="1" applyFont="1" applyFill="1" applyBorder="1" applyAlignment="1" applyProtection="1">
      <alignment horizontal="right" vertical="center"/>
      <protection locked="0"/>
    </xf>
    <xf numFmtId="165" fontId="17" fillId="4" borderId="2" xfId="0" applyNumberFormat="1" applyFont="1" applyFill="1" applyBorder="1" applyAlignment="1" applyProtection="1">
      <alignment horizontal="right" vertical="center"/>
      <protection locked="0"/>
    </xf>
    <xf numFmtId="165" fontId="17" fillId="4" borderId="24" xfId="0" applyNumberFormat="1" applyFont="1" applyFill="1" applyBorder="1" applyAlignment="1" applyProtection="1">
      <alignment horizontal="right" vertical="center"/>
      <protection locked="0"/>
    </xf>
    <xf numFmtId="0" fontId="6" fillId="4" borderId="4" xfId="0" applyFont="1" applyFill="1" applyBorder="1" applyAlignment="1">
      <alignment horizontal="center" vertical="center"/>
    </xf>
    <xf numFmtId="0" fontId="17" fillId="4" borderId="6" xfId="0" applyFont="1" applyFill="1" applyBorder="1" applyAlignment="1" applyProtection="1">
      <alignment horizontal="center" vertical="center" wrapText="1"/>
      <protection locked="0"/>
    </xf>
    <xf numFmtId="0" fontId="17" fillId="4" borderId="16" xfId="0" applyFont="1" applyFill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 applyProtection="1">
      <alignment horizontal="center" vertical="center" wrapText="1"/>
      <protection locked="0"/>
    </xf>
    <xf numFmtId="165" fontId="17" fillId="4" borderId="3" xfId="0" applyNumberFormat="1" applyFont="1" applyFill="1" applyBorder="1" applyAlignment="1" applyProtection="1">
      <alignment horizontal="right" vertical="center"/>
      <protection locked="0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17" fillId="4" borderId="5" xfId="0" applyFont="1" applyFill="1" applyBorder="1" applyAlignment="1" applyProtection="1">
      <alignment horizontal="center" vertical="center" wrapText="1"/>
      <protection locked="0"/>
    </xf>
    <xf numFmtId="0" fontId="17" fillId="4" borderId="13" xfId="0" applyFont="1" applyFill="1" applyBorder="1" applyAlignment="1" applyProtection="1">
      <alignment horizontal="center" vertical="center" wrapText="1"/>
      <protection locked="0"/>
    </xf>
    <xf numFmtId="0" fontId="17" fillId="4" borderId="7" xfId="0" applyFont="1" applyFill="1" applyBorder="1" applyAlignment="1" applyProtection="1">
      <alignment horizontal="center" vertical="center" wrapText="1"/>
      <protection locked="0"/>
    </xf>
    <xf numFmtId="165" fontId="8" fillId="4" borderId="4" xfId="0" applyNumberFormat="1" applyFont="1" applyFill="1" applyBorder="1" applyAlignment="1" applyProtection="1">
      <alignment horizontal="center" wrapText="1"/>
    </xf>
    <xf numFmtId="165" fontId="8" fillId="4" borderId="4" xfId="0" applyNumberFormat="1" applyFont="1" applyFill="1" applyBorder="1" applyAlignment="1">
      <alignment horizontal="center" wrapText="1"/>
    </xf>
    <xf numFmtId="165" fontId="8" fillId="4" borderId="12" xfId="0" applyNumberFormat="1" applyFont="1" applyFill="1" applyBorder="1" applyAlignment="1" applyProtection="1">
      <alignment horizontal="center" wrapText="1"/>
    </xf>
    <xf numFmtId="165" fontId="17" fillId="4" borderId="19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G39"/>
  <sheetViews>
    <sheetView zoomScale="80" zoomScaleNormal="80" workbookViewId="0">
      <selection sqref="A1:F1"/>
    </sheetView>
  </sheetViews>
  <sheetFormatPr defaultColWidth="9" defaultRowHeight="14.4"/>
  <cols>
    <col min="1" max="1" width="12" style="23" bestFit="1" customWidth="1"/>
    <col min="2" max="2" width="50.6640625" style="23" customWidth="1"/>
    <col min="3" max="3" width="20.33203125" style="23" customWidth="1"/>
    <col min="4" max="4" width="22.5546875" style="23" customWidth="1"/>
    <col min="5" max="5" width="20" style="23" customWidth="1"/>
    <col min="6" max="6" width="20.44140625" style="23" customWidth="1"/>
    <col min="7" max="16384" width="9" style="23"/>
  </cols>
  <sheetData>
    <row r="1" spans="1:6" ht="37.5" customHeight="1" thickBot="1">
      <c r="A1" s="58" t="s">
        <v>60</v>
      </c>
      <c r="B1" s="59"/>
      <c r="C1" s="59"/>
      <c r="D1" s="59"/>
      <c r="E1" s="59"/>
      <c r="F1" s="60"/>
    </row>
    <row r="2" spans="1:6" ht="40.5" customHeight="1" thickBot="1">
      <c r="A2" s="66" t="s">
        <v>54</v>
      </c>
      <c r="B2" s="67"/>
      <c r="C2" s="72" t="s">
        <v>0</v>
      </c>
      <c r="D2" s="73"/>
      <c r="E2" s="73"/>
      <c r="F2" s="74"/>
    </row>
    <row r="3" spans="1:6" ht="15" customHeight="1" thickBot="1">
      <c r="A3" s="68"/>
      <c r="B3" s="69"/>
      <c r="C3" s="63" t="s">
        <v>1</v>
      </c>
      <c r="D3" s="64" t="s">
        <v>2</v>
      </c>
      <c r="E3" s="63" t="s">
        <v>3</v>
      </c>
      <c r="F3" s="65" t="s">
        <v>4</v>
      </c>
    </row>
    <row r="4" spans="1:6" ht="15" customHeight="1" thickBot="1">
      <c r="A4" s="70"/>
      <c r="B4" s="71"/>
      <c r="C4" s="63"/>
      <c r="D4" s="64"/>
      <c r="E4" s="63"/>
      <c r="F4" s="65"/>
    </row>
    <row r="5" spans="1:6" ht="16.2" thickBot="1">
      <c r="A5" s="46"/>
      <c r="B5" s="10"/>
      <c r="C5" s="63"/>
      <c r="D5" s="64"/>
      <c r="E5" s="63"/>
      <c r="F5" s="65"/>
    </row>
    <row r="6" spans="1:6" ht="16.2" thickBot="1">
      <c r="A6" s="46" t="s">
        <v>5</v>
      </c>
      <c r="B6" s="12" t="s">
        <v>6</v>
      </c>
      <c r="C6" s="63"/>
      <c r="D6" s="64"/>
      <c r="E6" s="63"/>
      <c r="F6" s="65"/>
    </row>
    <row r="7" spans="1:6" ht="18" thickBot="1">
      <c r="A7" s="47" t="s">
        <v>7</v>
      </c>
      <c r="B7" s="14" t="s">
        <v>8</v>
      </c>
      <c r="C7" s="15"/>
      <c r="D7" s="15"/>
      <c r="E7" s="15"/>
      <c r="F7" s="48"/>
    </row>
    <row r="8" spans="1:6" ht="16.2" thickBot="1">
      <c r="A8" s="46">
        <v>1</v>
      </c>
      <c r="B8" s="16" t="s">
        <v>9</v>
      </c>
      <c r="C8" s="10">
        <v>16</v>
      </c>
      <c r="D8" s="34">
        <v>1984.99</v>
      </c>
      <c r="E8" s="35">
        <v>1437.11</v>
      </c>
      <c r="F8" s="49">
        <f t="shared" ref="F8:F17" si="0">E8/D8*100</f>
        <v>72.398853394727425</v>
      </c>
    </row>
    <row r="9" spans="1:6" ht="16.2" thickBot="1">
      <c r="A9" s="46">
        <v>2</v>
      </c>
      <c r="B9" s="16" t="s">
        <v>10</v>
      </c>
      <c r="C9" s="10">
        <v>6</v>
      </c>
      <c r="D9" s="35">
        <v>235.96</v>
      </c>
      <c r="E9" s="36">
        <v>135.36000000000001</v>
      </c>
      <c r="F9" s="49">
        <f t="shared" si="0"/>
        <v>57.36565519579591</v>
      </c>
    </row>
    <row r="10" spans="1:6" ht="16.2" thickBot="1">
      <c r="A10" s="46">
        <v>3</v>
      </c>
      <c r="B10" s="16" t="s">
        <v>34</v>
      </c>
      <c r="C10" s="10">
        <v>1</v>
      </c>
      <c r="D10" s="37">
        <v>40.74</v>
      </c>
      <c r="E10" s="37">
        <v>21.31</v>
      </c>
      <c r="F10" s="49">
        <f t="shared" si="0"/>
        <v>52.307314678448691</v>
      </c>
    </row>
    <row r="11" spans="1:6" ht="16.2" thickBot="1">
      <c r="A11" s="46">
        <v>4</v>
      </c>
      <c r="B11" s="16" t="s">
        <v>35</v>
      </c>
      <c r="C11" s="10">
        <v>1</v>
      </c>
      <c r="D11" s="37">
        <v>21.09</v>
      </c>
      <c r="E11" s="37">
        <v>29.74</v>
      </c>
      <c r="F11" s="49">
        <f t="shared" si="0"/>
        <v>141.01469890943574</v>
      </c>
    </row>
    <row r="12" spans="1:6" ht="16.2" thickBot="1">
      <c r="A12" s="46">
        <v>5</v>
      </c>
      <c r="B12" s="16" t="s">
        <v>50</v>
      </c>
      <c r="C12" s="10">
        <v>1</v>
      </c>
      <c r="D12" s="37">
        <v>16.29</v>
      </c>
      <c r="E12" s="37">
        <v>25.76</v>
      </c>
      <c r="F12" s="49">
        <f t="shared" si="0"/>
        <v>158.13382443216699</v>
      </c>
    </row>
    <row r="13" spans="1:6" ht="16.2" thickBot="1">
      <c r="A13" s="46">
        <v>6</v>
      </c>
      <c r="B13" s="16" t="s">
        <v>51</v>
      </c>
      <c r="C13" s="10">
        <v>1</v>
      </c>
      <c r="D13" s="37">
        <v>8.8800000000000008</v>
      </c>
      <c r="E13" s="37">
        <v>18.899999999999999</v>
      </c>
      <c r="F13" s="49">
        <f t="shared" si="0"/>
        <v>212.83783783783781</v>
      </c>
    </row>
    <row r="14" spans="1:6" ht="16.2" thickBot="1">
      <c r="A14" s="46">
        <v>7</v>
      </c>
      <c r="B14" s="16" t="s">
        <v>52</v>
      </c>
      <c r="C14" s="10">
        <v>1</v>
      </c>
      <c r="D14" s="37">
        <v>6.59</v>
      </c>
      <c r="E14" s="37">
        <v>0.98</v>
      </c>
      <c r="F14" s="49">
        <f t="shared" si="0"/>
        <v>14.871016691957511</v>
      </c>
    </row>
    <row r="15" spans="1:6" ht="16.2" thickBot="1">
      <c r="A15" s="46">
        <v>8</v>
      </c>
      <c r="B15" s="16" t="s">
        <v>58</v>
      </c>
      <c r="C15" s="10">
        <v>1</v>
      </c>
      <c r="D15" s="37">
        <v>0.85</v>
      </c>
      <c r="E15" s="37">
        <v>0.45</v>
      </c>
      <c r="F15" s="49">
        <f t="shared" si="0"/>
        <v>52.941176470588239</v>
      </c>
    </row>
    <row r="16" spans="1:6" ht="16.2" thickBot="1">
      <c r="A16" s="46">
        <v>9</v>
      </c>
      <c r="B16" s="16" t="s">
        <v>59</v>
      </c>
      <c r="C16" s="10">
        <v>1</v>
      </c>
      <c r="D16" s="37">
        <v>3.79</v>
      </c>
      <c r="E16" s="37">
        <v>10.85</v>
      </c>
      <c r="F16" s="49">
        <f t="shared" si="0"/>
        <v>286.27968337730869</v>
      </c>
    </row>
    <row r="17" spans="1:6" ht="16.2" thickBot="1">
      <c r="A17" s="50"/>
      <c r="B17" s="19" t="s">
        <v>11</v>
      </c>
      <c r="C17" s="10">
        <f>SUM(C8:C16)</f>
        <v>29</v>
      </c>
      <c r="D17" s="17">
        <f>SUM(D8:D16)</f>
        <v>2319.1799999999998</v>
      </c>
      <c r="E17" s="17">
        <f>SUM(E8:E16)</f>
        <v>1680.4599999999998</v>
      </c>
      <c r="F17" s="49">
        <f t="shared" si="0"/>
        <v>72.459231280021385</v>
      </c>
    </row>
    <row r="18" spans="1:6" ht="18" thickBot="1">
      <c r="A18" s="47" t="s">
        <v>12</v>
      </c>
      <c r="B18" s="14" t="s">
        <v>13</v>
      </c>
      <c r="C18" s="10"/>
      <c r="D18" s="17"/>
      <c r="E18" s="17"/>
      <c r="F18" s="49"/>
    </row>
    <row r="19" spans="1:6" ht="18" thickBot="1">
      <c r="A19" s="47">
        <v>10</v>
      </c>
      <c r="B19" s="14" t="s">
        <v>36</v>
      </c>
      <c r="C19" s="10">
        <v>1</v>
      </c>
      <c r="D19" s="37">
        <v>31.63</v>
      </c>
      <c r="E19" s="37">
        <v>12.8</v>
      </c>
      <c r="F19" s="49">
        <f t="shared" ref="F19:F27" si="1">E19/D19*100</f>
        <v>40.467910211824218</v>
      </c>
    </row>
    <row r="20" spans="1:6" ht="16.2" thickBot="1">
      <c r="A20" s="46">
        <v>11</v>
      </c>
      <c r="B20" s="16" t="s">
        <v>14</v>
      </c>
      <c r="C20" s="10">
        <v>60</v>
      </c>
      <c r="D20" s="37">
        <v>3852.71</v>
      </c>
      <c r="E20" s="37">
        <v>1507.27</v>
      </c>
      <c r="F20" s="49">
        <f t="shared" si="1"/>
        <v>39.12233207274879</v>
      </c>
    </row>
    <row r="21" spans="1:6" ht="16.2" thickBot="1">
      <c r="A21" s="46">
        <v>12</v>
      </c>
      <c r="B21" s="16" t="s">
        <v>15</v>
      </c>
      <c r="C21" s="10">
        <v>3</v>
      </c>
      <c r="D21" s="37">
        <v>287.44</v>
      </c>
      <c r="E21" s="37">
        <v>41.09</v>
      </c>
      <c r="F21" s="49">
        <f t="shared" si="1"/>
        <v>14.295157250208741</v>
      </c>
    </row>
    <row r="22" spans="1:6" ht="16.2" thickBot="1">
      <c r="A22" s="46">
        <v>13</v>
      </c>
      <c r="B22" s="16" t="s">
        <v>16</v>
      </c>
      <c r="C22" s="10">
        <v>2</v>
      </c>
      <c r="D22" s="37">
        <v>256.16000000000003</v>
      </c>
      <c r="E22" s="37">
        <v>61.15</v>
      </c>
      <c r="F22" s="49">
        <f t="shared" si="1"/>
        <v>23.871798875702684</v>
      </c>
    </row>
    <row r="23" spans="1:6" ht="16.2" thickBot="1">
      <c r="A23" s="46">
        <v>14</v>
      </c>
      <c r="B23" s="16" t="s">
        <v>17</v>
      </c>
      <c r="C23" s="10">
        <v>3</v>
      </c>
      <c r="D23" s="37">
        <v>105.76</v>
      </c>
      <c r="E23" s="37">
        <v>21.81</v>
      </c>
      <c r="F23" s="49">
        <f t="shared" si="1"/>
        <v>20.622163388804839</v>
      </c>
    </row>
    <row r="24" spans="1:6" ht="16.2" thickBot="1">
      <c r="A24" s="46">
        <v>15</v>
      </c>
      <c r="B24" s="16" t="s">
        <v>37</v>
      </c>
      <c r="C24" s="10">
        <v>1</v>
      </c>
      <c r="D24" s="37">
        <v>44.4</v>
      </c>
      <c r="E24" s="37">
        <v>3.9</v>
      </c>
      <c r="F24" s="49">
        <f t="shared" si="1"/>
        <v>8.7837837837837842</v>
      </c>
    </row>
    <row r="25" spans="1:6" ht="16.2" thickBot="1">
      <c r="A25" s="46">
        <v>16</v>
      </c>
      <c r="B25" s="16" t="s">
        <v>53</v>
      </c>
      <c r="C25" s="32">
        <v>1</v>
      </c>
      <c r="D25" s="37">
        <v>15.1</v>
      </c>
      <c r="E25" s="38">
        <v>0.33</v>
      </c>
      <c r="F25" s="49">
        <f t="shared" si="1"/>
        <v>2.185430463576159</v>
      </c>
    </row>
    <row r="26" spans="1:6" ht="16.2" thickBot="1">
      <c r="A26" s="46">
        <v>17</v>
      </c>
      <c r="B26" s="16" t="s">
        <v>56</v>
      </c>
      <c r="C26" s="32">
        <v>1</v>
      </c>
      <c r="D26" s="39">
        <v>4.09</v>
      </c>
      <c r="E26" s="38">
        <v>0</v>
      </c>
      <c r="F26" s="49">
        <v>0</v>
      </c>
    </row>
    <row r="27" spans="1:6" ht="16.2" thickBot="1">
      <c r="A27" s="50"/>
      <c r="B27" s="19" t="s">
        <v>18</v>
      </c>
      <c r="C27" s="10">
        <f>SUM(C19:C26)</f>
        <v>72</v>
      </c>
      <c r="D27" s="33">
        <f>SUM(D19:D26)</f>
        <v>4597.29</v>
      </c>
      <c r="E27" s="17">
        <f>SUM(E19:E26)</f>
        <v>1648.35</v>
      </c>
      <c r="F27" s="49">
        <f t="shared" si="1"/>
        <v>35.85481881717272</v>
      </c>
    </row>
    <row r="28" spans="1:6" ht="18" thickBot="1">
      <c r="A28" s="47" t="s">
        <v>19</v>
      </c>
      <c r="B28" s="14" t="s">
        <v>20</v>
      </c>
      <c r="C28" s="10"/>
      <c r="D28" s="17"/>
      <c r="E28" s="17"/>
      <c r="F28" s="49"/>
    </row>
    <row r="29" spans="1:6" ht="16.2" thickBot="1">
      <c r="A29" s="46">
        <v>18</v>
      </c>
      <c r="B29" s="16" t="s">
        <v>21</v>
      </c>
      <c r="C29" s="10">
        <v>3</v>
      </c>
      <c r="D29" s="37">
        <v>30.69</v>
      </c>
      <c r="E29" s="37">
        <v>48.86</v>
      </c>
      <c r="F29" s="49">
        <v>16.190000000000001</v>
      </c>
    </row>
    <row r="30" spans="1:6" ht="16.2" thickBot="1">
      <c r="A30" s="51"/>
      <c r="B30" s="19" t="s">
        <v>22</v>
      </c>
      <c r="C30" s="10">
        <f t="shared" ref="C30:E30" si="2">SUM(C29)</f>
        <v>3</v>
      </c>
      <c r="D30" s="17">
        <f t="shared" si="2"/>
        <v>30.69</v>
      </c>
      <c r="E30" s="17">
        <f t="shared" si="2"/>
        <v>48.86</v>
      </c>
      <c r="F30" s="49">
        <f>E30/D30*100</f>
        <v>159.20495275333982</v>
      </c>
    </row>
    <row r="31" spans="1:6" ht="18" thickBot="1">
      <c r="A31" s="47" t="s">
        <v>23</v>
      </c>
      <c r="B31" s="16" t="s">
        <v>24</v>
      </c>
      <c r="C31" s="10">
        <f>C17+C27+C30</f>
        <v>104</v>
      </c>
      <c r="D31" s="17">
        <f>D17+D27+D30</f>
        <v>6947.1599999999989</v>
      </c>
      <c r="E31" s="17">
        <f>E17+E27+E30</f>
        <v>3377.6699999999996</v>
      </c>
      <c r="F31" s="49">
        <f>E31/D31*100</f>
        <v>48.619435855802948</v>
      </c>
    </row>
    <row r="32" spans="1:6" ht="18" thickBot="1">
      <c r="A32" s="47" t="s">
        <v>25</v>
      </c>
      <c r="B32" s="16" t="s">
        <v>26</v>
      </c>
      <c r="C32" s="10"/>
      <c r="D32" s="17"/>
      <c r="E32" s="17"/>
      <c r="F32" s="49"/>
    </row>
    <row r="33" spans="1:7" ht="16.2" thickBot="1">
      <c r="A33" s="46">
        <v>19</v>
      </c>
      <c r="B33" s="16" t="s">
        <v>27</v>
      </c>
      <c r="C33" s="10">
        <v>4</v>
      </c>
      <c r="D33" s="37">
        <v>249.59</v>
      </c>
      <c r="E33" s="37">
        <v>54.2</v>
      </c>
      <c r="F33" s="49">
        <f>E33/D33*100</f>
        <v>21.715613606314356</v>
      </c>
    </row>
    <row r="34" spans="1:7" ht="16.2" thickBot="1">
      <c r="A34" s="51"/>
      <c r="B34" s="10" t="s">
        <v>28</v>
      </c>
      <c r="C34" s="10">
        <f t="shared" ref="C34:E34" si="3">SUM(C33)</f>
        <v>4</v>
      </c>
      <c r="D34" s="17">
        <f t="shared" si="3"/>
        <v>249.59</v>
      </c>
      <c r="E34" s="17">
        <f t="shared" si="3"/>
        <v>54.2</v>
      </c>
      <c r="F34" s="49">
        <f>E34/D34*100</f>
        <v>21.715613606314356</v>
      </c>
      <c r="G34" s="23" t="s">
        <v>57</v>
      </c>
    </row>
    <row r="35" spans="1:7" ht="18" thickBot="1">
      <c r="A35" s="47" t="s">
        <v>29</v>
      </c>
      <c r="B35" s="14" t="s">
        <v>30</v>
      </c>
      <c r="C35" s="10"/>
      <c r="D35" s="17"/>
      <c r="E35" s="17"/>
      <c r="F35" s="49"/>
    </row>
    <row r="36" spans="1:7" ht="16.2" thickBot="1">
      <c r="A36" s="46">
        <v>20</v>
      </c>
      <c r="B36" s="16" t="s">
        <v>31</v>
      </c>
      <c r="C36" s="10">
        <v>1</v>
      </c>
      <c r="D36" s="37">
        <v>0</v>
      </c>
      <c r="E36" s="37">
        <v>9.76</v>
      </c>
      <c r="F36" s="49" t="e">
        <f t="shared" ref="F36:F37" si="4">E36/D36*100</f>
        <v>#DIV/0!</v>
      </c>
    </row>
    <row r="37" spans="1:7" ht="16.2" thickBot="1">
      <c r="A37" s="51"/>
      <c r="B37" s="10" t="s">
        <v>32</v>
      </c>
      <c r="C37" s="10">
        <f>C36</f>
        <v>1</v>
      </c>
      <c r="D37" s="17">
        <f t="shared" ref="D37" si="5">D36</f>
        <v>0</v>
      </c>
      <c r="E37" s="17">
        <f>E36</f>
        <v>9.76</v>
      </c>
      <c r="F37" s="49" t="e">
        <f t="shared" si="4"/>
        <v>#DIV/0!</v>
      </c>
    </row>
    <row r="38" spans="1:7" ht="21.6" thickBot="1">
      <c r="A38" s="61" t="s">
        <v>33</v>
      </c>
      <c r="B38" s="62"/>
      <c r="C38" s="20">
        <f t="shared" ref="C38:E38" si="6">C31+C34+C37</f>
        <v>109</v>
      </c>
      <c r="D38" s="31">
        <f t="shared" si="6"/>
        <v>7196.7499999999991</v>
      </c>
      <c r="E38" s="31">
        <f t="shared" si="6"/>
        <v>3441.6299999999997</v>
      </c>
      <c r="F38" s="52">
        <f>E38/D38*100</f>
        <v>47.822002987459619</v>
      </c>
    </row>
    <row r="39" spans="1:7" ht="17.399999999999999">
      <c r="A39" s="53"/>
      <c r="B39" s="54"/>
      <c r="C39" s="55"/>
      <c r="D39" s="56"/>
      <c r="E39" s="56"/>
      <c r="F39" s="57"/>
    </row>
  </sheetData>
  <mergeCells count="8">
    <mergeCell ref="A1:F1"/>
    <mergeCell ref="A38:B38"/>
    <mergeCell ref="C3:C6"/>
    <mergeCell ref="D3:D6"/>
    <mergeCell ref="E3:E6"/>
    <mergeCell ref="F3:F6"/>
    <mergeCell ref="A2:B4"/>
    <mergeCell ref="C2:F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zoomScale="80" zoomScaleNormal="80" workbookViewId="0">
      <selection sqref="A1:F1"/>
    </sheetView>
  </sheetViews>
  <sheetFormatPr defaultColWidth="9" defaultRowHeight="14.4"/>
  <cols>
    <col min="1" max="1" width="12" style="23" bestFit="1" customWidth="1"/>
    <col min="2" max="2" width="50.44140625" style="23" customWidth="1"/>
    <col min="3" max="6" width="14.5546875" style="23" customWidth="1"/>
    <col min="7" max="16384" width="9" style="23"/>
  </cols>
  <sheetData>
    <row r="1" spans="1:6" ht="37.5" customHeight="1" thickBot="1">
      <c r="A1" s="75" t="s">
        <v>61</v>
      </c>
      <c r="B1" s="75"/>
      <c r="C1" s="75"/>
      <c r="D1" s="75"/>
      <c r="E1" s="75"/>
      <c r="F1" s="75"/>
    </row>
    <row r="2" spans="1:6" ht="35.25" customHeight="1" thickBot="1">
      <c r="A2" s="76" t="s">
        <v>55</v>
      </c>
      <c r="B2" s="67"/>
      <c r="C2" s="72" t="s">
        <v>0</v>
      </c>
      <c r="D2" s="73"/>
      <c r="E2" s="73"/>
      <c r="F2" s="79"/>
    </row>
    <row r="3" spans="1:6" ht="15" customHeight="1" thickBot="1">
      <c r="A3" s="77"/>
      <c r="B3" s="69"/>
      <c r="C3" s="63" t="s">
        <v>1</v>
      </c>
      <c r="D3" s="64" t="s">
        <v>2</v>
      </c>
      <c r="E3" s="63" t="s">
        <v>3</v>
      </c>
      <c r="F3" s="63" t="s">
        <v>4</v>
      </c>
    </row>
    <row r="4" spans="1:6" ht="15" customHeight="1" thickBot="1">
      <c r="A4" s="78"/>
      <c r="B4" s="71"/>
      <c r="C4" s="63"/>
      <c r="D4" s="64"/>
      <c r="E4" s="63"/>
      <c r="F4" s="63"/>
    </row>
    <row r="5" spans="1:6" ht="16.2" thickBot="1">
      <c r="A5" s="10"/>
      <c r="B5" s="10"/>
      <c r="C5" s="63"/>
      <c r="D5" s="64"/>
      <c r="E5" s="63"/>
      <c r="F5" s="63"/>
    </row>
    <row r="6" spans="1:6" ht="16.2" thickBot="1">
      <c r="A6" s="10" t="s">
        <v>5</v>
      </c>
      <c r="B6" s="12" t="s">
        <v>6</v>
      </c>
      <c r="C6" s="63"/>
      <c r="D6" s="64"/>
      <c r="E6" s="63"/>
      <c r="F6" s="63"/>
    </row>
    <row r="7" spans="1:6" ht="18" thickBot="1">
      <c r="A7" s="24" t="s">
        <v>7</v>
      </c>
      <c r="B7" s="14" t="s">
        <v>8</v>
      </c>
      <c r="C7" s="15"/>
      <c r="D7" s="15"/>
      <c r="E7" s="15"/>
      <c r="F7" s="25"/>
    </row>
    <row r="8" spans="1:6" ht="16.2" thickBot="1">
      <c r="A8" s="10">
        <v>1</v>
      </c>
      <c r="B8" s="16" t="s">
        <v>9</v>
      </c>
      <c r="C8" s="10">
        <v>11</v>
      </c>
      <c r="D8" s="34">
        <v>558.03</v>
      </c>
      <c r="E8" s="35">
        <v>326.7</v>
      </c>
      <c r="F8" s="40">
        <f t="shared" ref="F8:F10" si="0">E8/D8*100</f>
        <v>58.54523950325251</v>
      </c>
    </row>
    <row r="9" spans="1:6" ht="16.2" thickBot="1">
      <c r="A9" s="10">
        <v>2</v>
      </c>
      <c r="B9" s="16" t="s">
        <v>10</v>
      </c>
      <c r="C9" s="10">
        <v>2</v>
      </c>
      <c r="D9" s="35">
        <v>35.78</v>
      </c>
      <c r="E9" s="36">
        <v>55.47</v>
      </c>
      <c r="F9" s="40">
        <f t="shared" si="0"/>
        <v>155.03074343208496</v>
      </c>
    </row>
    <row r="10" spans="1:6" ht="16.2" thickBot="1">
      <c r="A10" s="26"/>
      <c r="B10" s="19" t="s">
        <v>11</v>
      </c>
      <c r="C10" s="10">
        <f>SUM(C8:C9)</f>
        <v>13</v>
      </c>
      <c r="D10" s="17">
        <f>SUM(D8:D9)</f>
        <v>593.80999999999995</v>
      </c>
      <c r="E10" s="17">
        <f>SUM(E8:E9)</f>
        <v>382.16999999999996</v>
      </c>
      <c r="F10" s="40">
        <f t="shared" si="0"/>
        <v>64.358970040922188</v>
      </c>
    </row>
    <row r="11" spans="1:6" ht="18" thickBot="1">
      <c r="A11" s="24" t="s">
        <v>12</v>
      </c>
      <c r="B11" s="14" t="s">
        <v>13</v>
      </c>
      <c r="C11" s="10"/>
      <c r="D11" s="17"/>
      <c r="E11" s="17"/>
      <c r="F11" s="40"/>
    </row>
    <row r="12" spans="1:6" ht="16.2" thickBot="1">
      <c r="A12" s="10">
        <v>3</v>
      </c>
      <c r="B12" s="16" t="s">
        <v>14</v>
      </c>
      <c r="C12" s="10">
        <v>15</v>
      </c>
      <c r="D12" s="37">
        <v>2538.06</v>
      </c>
      <c r="E12" s="37">
        <v>1080.1199999999999</v>
      </c>
      <c r="F12" s="40">
        <f t="shared" ref="F12:F18" si="1">E12/D12*100</f>
        <v>42.556913548143065</v>
      </c>
    </row>
    <row r="13" spans="1:6" ht="16.2" thickBot="1">
      <c r="A13" s="10">
        <v>4</v>
      </c>
      <c r="B13" s="16" t="s">
        <v>15</v>
      </c>
      <c r="C13" s="10">
        <v>1</v>
      </c>
      <c r="D13" s="37">
        <v>111.42</v>
      </c>
      <c r="E13" s="37">
        <v>94.26</v>
      </c>
      <c r="F13" s="40">
        <f t="shared" si="1"/>
        <v>84.598815293484122</v>
      </c>
    </row>
    <row r="14" spans="1:6" ht="16.2" thickBot="1">
      <c r="A14" s="10">
        <v>5</v>
      </c>
      <c r="B14" s="16" t="s">
        <v>16</v>
      </c>
      <c r="C14" s="10">
        <v>1</v>
      </c>
      <c r="D14" s="37">
        <v>161.33000000000001</v>
      </c>
      <c r="E14" s="37">
        <v>14.89</v>
      </c>
      <c r="F14" s="40">
        <f t="shared" si="1"/>
        <v>9.2295295357342084</v>
      </c>
    </row>
    <row r="15" spans="1:6" ht="16.2" thickBot="1">
      <c r="A15" s="10">
        <v>6</v>
      </c>
      <c r="B15" s="16" t="s">
        <v>17</v>
      </c>
      <c r="C15" s="10">
        <v>1</v>
      </c>
      <c r="D15" s="37">
        <v>20.28</v>
      </c>
      <c r="E15" s="37">
        <v>5.22</v>
      </c>
      <c r="F15" s="40">
        <f t="shared" si="1"/>
        <v>25.739644970414201</v>
      </c>
    </row>
    <row r="16" spans="1:6" ht="16.2" thickBot="1">
      <c r="A16" s="10">
        <v>7</v>
      </c>
      <c r="B16" s="16" t="s">
        <v>53</v>
      </c>
      <c r="C16" s="32">
        <v>1</v>
      </c>
      <c r="D16" s="37">
        <v>15.49</v>
      </c>
      <c r="E16" s="38">
        <v>0.14000000000000001</v>
      </c>
      <c r="F16" s="40">
        <f t="shared" si="1"/>
        <v>0.90380890897353139</v>
      </c>
    </row>
    <row r="17" spans="1:6" ht="16.2" thickBot="1">
      <c r="A17" s="10">
        <v>8</v>
      </c>
      <c r="B17" s="16" t="s">
        <v>56</v>
      </c>
      <c r="C17" s="32">
        <v>1</v>
      </c>
      <c r="D17" s="39">
        <v>8.5</v>
      </c>
      <c r="E17" s="38">
        <v>0.03</v>
      </c>
      <c r="F17" s="40">
        <f t="shared" si="1"/>
        <v>0.3529411764705882</v>
      </c>
    </row>
    <row r="18" spans="1:6" ht="16.2" thickBot="1">
      <c r="A18" s="26"/>
      <c r="B18" s="19" t="s">
        <v>18</v>
      </c>
      <c r="C18" s="10">
        <f>SUM(C12:C17)</f>
        <v>20</v>
      </c>
      <c r="D18" s="33">
        <f>SUM(D12:D17)</f>
        <v>2855.08</v>
      </c>
      <c r="E18" s="17">
        <f>SUM(E12:E17)</f>
        <v>1194.6600000000001</v>
      </c>
      <c r="F18" s="40">
        <f t="shared" si="1"/>
        <v>41.84331087044847</v>
      </c>
    </row>
    <row r="19" spans="1:6" ht="18" thickBot="1">
      <c r="A19" s="24" t="s">
        <v>19</v>
      </c>
      <c r="B19" s="14" t="s">
        <v>20</v>
      </c>
      <c r="C19" s="10"/>
      <c r="D19" s="17"/>
      <c r="E19" s="17"/>
      <c r="F19" s="40"/>
    </row>
    <row r="20" spans="1:6" ht="16.2" thickBot="1">
      <c r="A20" s="10">
        <v>9</v>
      </c>
      <c r="B20" s="16" t="s">
        <v>21</v>
      </c>
      <c r="C20" s="10">
        <v>1</v>
      </c>
      <c r="D20" s="37">
        <v>24.01</v>
      </c>
      <c r="E20" s="37">
        <v>24.26</v>
      </c>
      <c r="F20" s="40">
        <f>E20/D20*100</f>
        <v>101.04123281965846</v>
      </c>
    </row>
    <row r="21" spans="1:6" ht="16.2" thickBot="1">
      <c r="A21" s="27"/>
      <c r="B21" s="19" t="s">
        <v>22</v>
      </c>
      <c r="C21" s="10">
        <f t="shared" ref="C21:E21" si="2">SUM(C20)</f>
        <v>1</v>
      </c>
      <c r="D21" s="17">
        <f t="shared" si="2"/>
        <v>24.01</v>
      </c>
      <c r="E21" s="17">
        <f t="shared" si="2"/>
        <v>24.26</v>
      </c>
      <c r="F21" s="40">
        <f>E21/D21*100</f>
        <v>101.04123281965846</v>
      </c>
    </row>
    <row r="22" spans="1:6" ht="18" thickBot="1">
      <c r="A22" s="24" t="s">
        <v>23</v>
      </c>
      <c r="B22" s="16" t="s">
        <v>24</v>
      </c>
      <c r="C22" s="10">
        <f>C10+C18+C21</f>
        <v>34</v>
      </c>
      <c r="D22" s="17">
        <f>D10+D18+D21</f>
        <v>3472.9</v>
      </c>
      <c r="E22" s="17">
        <f>E10+E18+E21</f>
        <v>1601.09</v>
      </c>
      <c r="F22" s="40">
        <f>E22/D22*100</f>
        <v>46.102392812922915</v>
      </c>
    </row>
    <row r="23" spans="1:6" ht="18" thickBot="1">
      <c r="A23" s="24" t="s">
        <v>25</v>
      </c>
      <c r="B23" s="16" t="s">
        <v>26</v>
      </c>
      <c r="C23" s="10"/>
      <c r="D23" s="17"/>
      <c r="E23" s="17"/>
      <c r="F23" s="40"/>
    </row>
    <row r="24" spans="1:6" ht="16.2" thickBot="1">
      <c r="A24" s="10">
        <v>10</v>
      </c>
      <c r="B24" s="16" t="s">
        <v>27</v>
      </c>
      <c r="C24" s="10">
        <v>3</v>
      </c>
      <c r="D24" s="37">
        <v>128.22</v>
      </c>
      <c r="E24" s="37">
        <v>63.63</v>
      </c>
      <c r="F24" s="40">
        <f>E24/D24*100</f>
        <v>49.625643425362661</v>
      </c>
    </row>
    <row r="25" spans="1:6" ht="16.2" thickBot="1">
      <c r="A25" s="27"/>
      <c r="B25" s="10" t="s">
        <v>28</v>
      </c>
      <c r="C25" s="10">
        <f t="shared" ref="C25:E25" si="3">SUM(C24)</f>
        <v>3</v>
      </c>
      <c r="D25" s="17">
        <f t="shared" si="3"/>
        <v>128.22</v>
      </c>
      <c r="E25" s="17">
        <f t="shared" si="3"/>
        <v>63.63</v>
      </c>
      <c r="F25" s="40">
        <f>E25/D25*100</f>
        <v>49.625643425362661</v>
      </c>
    </row>
    <row r="26" spans="1:6" ht="18" thickBot="1">
      <c r="A26" s="24" t="s">
        <v>29</v>
      </c>
      <c r="B26" s="14" t="s">
        <v>30</v>
      </c>
      <c r="C26" s="10"/>
      <c r="D26" s="17"/>
      <c r="E26" s="17"/>
      <c r="F26" s="40"/>
    </row>
    <row r="27" spans="1:6" ht="16.2" thickBot="1">
      <c r="A27" s="10">
        <v>11</v>
      </c>
      <c r="B27" s="16" t="s">
        <v>31</v>
      </c>
      <c r="C27" s="10">
        <v>1</v>
      </c>
      <c r="D27" s="37">
        <v>0</v>
      </c>
      <c r="E27" s="37">
        <v>9.19</v>
      </c>
      <c r="F27" s="40" t="e">
        <f t="shared" ref="F27" si="4">E27/D27*100</f>
        <v>#DIV/0!</v>
      </c>
    </row>
    <row r="28" spans="1:6" ht="16.2" thickBot="1">
      <c r="A28" s="27"/>
      <c r="B28" s="10" t="s">
        <v>32</v>
      </c>
      <c r="C28" s="10">
        <f>C27</f>
        <v>1</v>
      </c>
      <c r="D28" s="17">
        <f t="shared" ref="D28" si="5">D27</f>
        <v>0</v>
      </c>
      <c r="E28" s="17">
        <f>E27</f>
        <v>9.19</v>
      </c>
      <c r="F28" s="40" t="e">
        <f>E28/D28*100</f>
        <v>#DIV/0!</v>
      </c>
    </row>
    <row r="29" spans="1:6" ht="21.6" thickBot="1">
      <c r="A29" s="62" t="s">
        <v>33</v>
      </c>
      <c r="B29" s="62"/>
      <c r="C29" s="20">
        <f t="shared" ref="C29:E29" si="6">C22+C25+C28</f>
        <v>38</v>
      </c>
      <c r="D29" s="31">
        <f t="shared" si="6"/>
        <v>3601.12</v>
      </c>
      <c r="E29" s="31">
        <f t="shared" si="6"/>
        <v>1673.91</v>
      </c>
      <c r="F29" s="45">
        <f>E29/D29*100</f>
        <v>46.483038610210158</v>
      </c>
    </row>
    <row r="30" spans="1:6" ht="18" thickBot="1">
      <c r="A30" s="22"/>
      <c r="B30" s="21"/>
      <c r="C30" s="24"/>
      <c r="D30" s="41"/>
      <c r="E30" s="41"/>
      <c r="F30" s="15"/>
    </row>
  </sheetData>
  <mergeCells count="8">
    <mergeCell ref="A29:B29"/>
    <mergeCell ref="A1:F1"/>
    <mergeCell ref="C3:C6"/>
    <mergeCell ref="D3:D6"/>
    <mergeCell ref="E3:E6"/>
    <mergeCell ref="F3:F6"/>
    <mergeCell ref="A2:B4"/>
    <mergeCell ref="C2:F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tabSelected="1" topLeftCell="A16" zoomScale="80" zoomScaleNormal="80" workbookViewId="0">
      <selection activeCell="E8" sqref="E8"/>
    </sheetView>
  </sheetViews>
  <sheetFormatPr defaultColWidth="9" defaultRowHeight="14.4"/>
  <cols>
    <col min="1" max="1" width="15.109375" customWidth="1"/>
    <col min="2" max="2" width="50.44140625" customWidth="1"/>
    <col min="3" max="6" width="14.33203125" style="30" customWidth="1"/>
  </cols>
  <sheetData>
    <row r="1" spans="1:6" ht="26.4" thickTop="1" thickBot="1">
      <c r="A1" s="80" t="s">
        <v>62</v>
      </c>
      <c r="B1" s="81"/>
      <c r="C1" s="81"/>
      <c r="D1" s="81"/>
      <c r="E1" s="81"/>
      <c r="F1" s="82"/>
    </row>
    <row r="2" spans="1:6" ht="31.5" customHeight="1" thickBot="1">
      <c r="A2" s="83" t="s">
        <v>38</v>
      </c>
      <c r="B2" s="86" t="s">
        <v>39</v>
      </c>
      <c r="C2" s="72" t="s">
        <v>0</v>
      </c>
      <c r="D2" s="73"/>
      <c r="E2" s="73"/>
      <c r="F2" s="92"/>
    </row>
    <row r="3" spans="1:6" ht="15" customHeight="1" thickBot="1">
      <c r="A3" s="84"/>
      <c r="B3" s="87"/>
      <c r="C3" s="89" t="s">
        <v>1</v>
      </c>
      <c r="D3" s="90" t="s">
        <v>2</v>
      </c>
      <c r="E3" s="89" t="s">
        <v>3</v>
      </c>
      <c r="F3" s="91" t="s">
        <v>4</v>
      </c>
    </row>
    <row r="4" spans="1:6" ht="15" customHeight="1">
      <c r="A4" s="85"/>
      <c r="B4" s="88"/>
      <c r="C4" s="89"/>
      <c r="D4" s="90"/>
      <c r="E4" s="89"/>
      <c r="F4" s="91"/>
    </row>
    <row r="5" spans="1:6" ht="15.6">
      <c r="A5" s="10"/>
      <c r="B5" s="10"/>
      <c r="C5" s="89"/>
      <c r="D5" s="90"/>
      <c r="E5" s="89"/>
      <c r="F5" s="91"/>
    </row>
    <row r="6" spans="1:6" ht="15.6">
      <c r="A6" s="11" t="s">
        <v>5</v>
      </c>
      <c r="B6" s="12" t="s">
        <v>6</v>
      </c>
      <c r="C6" s="89"/>
      <c r="D6" s="90"/>
      <c r="E6" s="89"/>
      <c r="F6" s="91"/>
    </row>
    <row r="7" spans="1:6" ht="18" thickBot="1">
      <c r="A7" s="13" t="s">
        <v>7</v>
      </c>
      <c r="B7" s="14" t="s">
        <v>8</v>
      </c>
      <c r="C7" s="28"/>
      <c r="D7" s="28"/>
      <c r="E7" s="28"/>
      <c r="F7" s="29"/>
    </row>
    <row r="8" spans="1:6" ht="16.2" thickBot="1">
      <c r="A8" s="11">
        <v>1</v>
      </c>
      <c r="B8" s="16" t="s">
        <v>9</v>
      </c>
      <c r="C8" s="10">
        <f>'CD RATIO BANK WISE LEH'!C8+'CD RATIO BANK WISE KGL'!C8</f>
        <v>27</v>
      </c>
      <c r="D8" s="37">
        <f>'CD RATIO BANK WISE LEH'!D8+'CD RATIO BANK WISE KGL'!D8</f>
        <v>2543.02</v>
      </c>
      <c r="E8" s="37">
        <f>'CD RATIO BANK WISE LEH'!E8+'CD RATIO BANK WISE KGL'!E8</f>
        <v>1763.81</v>
      </c>
      <c r="F8" s="42">
        <f t="shared" ref="F8:F17" si="0">E8/D8*100</f>
        <v>69.358872521647484</v>
      </c>
    </row>
    <row r="9" spans="1:6" ht="16.2" thickBot="1">
      <c r="A9" s="11">
        <v>2</v>
      </c>
      <c r="B9" s="16" t="s">
        <v>10</v>
      </c>
      <c r="C9" s="10">
        <f>'CD RATIO BANK WISE LEH'!C9+'CD RATIO BANK WISE KGL'!C9</f>
        <v>8</v>
      </c>
      <c r="D9" s="37">
        <f>'CD RATIO BANK WISE LEH'!D9+'CD RATIO BANK WISE KGL'!D9</f>
        <v>271.74</v>
      </c>
      <c r="E9" s="37">
        <f>'CD RATIO BANK WISE LEH'!E9+'CD RATIO BANK WISE KGL'!E9</f>
        <v>190.83</v>
      </c>
      <c r="F9" s="42">
        <f t="shared" si="0"/>
        <v>70.225215279311101</v>
      </c>
    </row>
    <row r="10" spans="1:6" ht="16.2" thickBot="1">
      <c r="A10" s="11">
        <v>3</v>
      </c>
      <c r="B10" s="16" t="s">
        <v>34</v>
      </c>
      <c r="C10" s="10">
        <f>'CD RATIO BANK WISE LEH'!C10</f>
        <v>1</v>
      </c>
      <c r="D10" s="37">
        <f>'CD RATIO BANK WISE LEH'!D10</f>
        <v>40.74</v>
      </c>
      <c r="E10" s="37">
        <f>'CD RATIO BANK WISE LEH'!E10</f>
        <v>21.31</v>
      </c>
      <c r="F10" s="42">
        <f t="shared" si="0"/>
        <v>52.307314678448691</v>
      </c>
    </row>
    <row r="11" spans="1:6" ht="16.2" thickBot="1">
      <c r="A11" s="11">
        <v>4</v>
      </c>
      <c r="B11" s="16" t="s">
        <v>35</v>
      </c>
      <c r="C11" s="10">
        <f>'CD RATIO BANK WISE LEH'!C11</f>
        <v>1</v>
      </c>
      <c r="D11" s="37">
        <f>'CD RATIO BANK WISE LEH'!D11</f>
        <v>21.09</v>
      </c>
      <c r="E11" s="37">
        <f>'CD RATIO BANK WISE LEH'!E11</f>
        <v>29.74</v>
      </c>
      <c r="F11" s="42">
        <f t="shared" si="0"/>
        <v>141.01469890943574</v>
      </c>
    </row>
    <row r="12" spans="1:6" ht="16.2" thickBot="1">
      <c r="A12" s="11">
        <v>5</v>
      </c>
      <c r="B12" s="16" t="s">
        <v>50</v>
      </c>
      <c r="C12" s="10">
        <f>'CD RATIO BANK WISE LEH'!C12</f>
        <v>1</v>
      </c>
      <c r="D12" s="37">
        <f>'CD RATIO BANK WISE LEH'!D12</f>
        <v>16.29</v>
      </c>
      <c r="E12" s="37">
        <f>'CD RATIO BANK WISE LEH'!E12</f>
        <v>25.76</v>
      </c>
      <c r="F12" s="42">
        <f t="shared" si="0"/>
        <v>158.13382443216699</v>
      </c>
    </row>
    <row r="13" spans="1:6" ht="16.2" thickBot="1">
      <c r="A13" s="11">
        <v>6</v>
      </c>
      <c r="B13" s="16" t="s">
        <v>51</v>
      </c>
      <c r="C13" s="10">
        <f>'CD RATIO BANK WISE LEH'!C13</f>
        <v>1</v>
      </c>
      <c r="D13" s="37">
        <f>'CD RATIO BANK WISE LEH'!D13</f>
        <v>8.8800000000000008</v>
      </c>
      <c r="E13" s="37">
        <f>'CD RATIO BANK WISE LEH'!E13</f>
        <v>18.899999999999999</v>
      </c>
      <c r="F13" s="42">
        <f t="shared" si="0"/>
        <v>212.83783783783781</v>
      </c>
    </row>
    <row r="14" spans="1:6" ht="16.2" thickBot="1">
      <c r="A14" s="11">
        <v>7</v>
      </c>
      <c r="B14" s="16" t="s">
        <v>52</v>
      </c>
      <c r="C14" s="10">
        <f>'CD RATIO BANK WISE LEH'!C14</f>
        <v>1</v>
      </c>
      <c r="D14" s="37">
        <f>'CD RATIO BANK WISE LEH'!D14</f>
        <v>6.59</v>
      </c>
      <c r="E14" s="37">
        <f>'CD RATIO BANK WISE LEH'!E14</f>
        <v>0.98</v>
      </c>
      <c r="F14" s="42">
        <f t="shared" si="0"/>
        <v>14.871016691957511</v>
      </c>
    </row>
    <row r="15" spans="1:6" ht="16.2" thickBot="1">
      <c r="A15" s="11">
        <v>8</v>
      </c>
      <c r="B15" s="16" t="s">
        <v>58</v>
      </c>
      <c r="C15" s="10">
        <f>'CD RATIO BANK WISE LEH'!C15</f>
        <v>1</v>
      </c>
      <c r="D15" s="37">
        <f>'CD RATIO BANK WISE LEH'!D15</f>
        <v>0.85</v>
      </c>
      <c r="E15" s="37">
        <f>'CD RATIO BANK WISE LEH'!E15</f>
        <v>0.45</v>
      </c>
      <c r="F15" s="42">
        <f>E15/D15*100</f>
        <v>52.941176470588239</v>
      </c>
    </row>
    <row r="16" spans="1:6" ht="16.2" thickBot="1">
      <c r="A16" s="11">
        <v>9</v>
      </c>
      <c r="B16" s="16" t="s">
        <v>59</v>
      </c>
      <c r="C16" s="10">
        <f>'CD RATIO BANK WISE LEH'!C16</f>
        <v>1</v>
      </c>
      <c r="D16" s="37">
        <f>'CD RATIO BANK WISE LEH'!D16</f>
        <v>3.79</v>
      </c>
      <c r="E16" s="37">
        <f>'CD RATIO BANK WISE LEH'!E16</f>
        <v>10.85</v>
      </c>
      <c r="F16" s="42">
        <f>E16/D16*100</f>
        <v>286.27968337730869</v>
      </c>
    </row>
    <row r="17" spans="1:6" ht="16.2" thickBot="1">
      <c r="A17" s="18"/>
      <c r="B17" s="19" t="s">
        <v>11</v>
      </c>
      <c r="C17" s="10">
        <f>SUM(C8:C16)</f>
        <v>42</v>
      </c>
      <c r="D17" s="17">
        <f>SUM(D8:D16)</f>
        <v>2912.9900000000002</v>
      </c>
      <c r="E17" s="17">
        <f>SUM(E8:E16)</f>
        <v>2062.6299999999997</v>
      </c>
      <c r="F17" s="42">
        <f t="shared" si="0"/>
        <v>70.808001400622715</v>
      </c>
    </row>
    <row r="18" spans="1:6" ht="18" thickBot="1">
      <c r="A18" s="13" t="s">
        <v>12</v>
      </c>
      <c r="B18" s="14" t="s">
        <v>13</v>
      </c>
      <c r="C18" s="10"/>
      <c r="D18" s="17"/>
      <c r="E18" s="17"/>
      <c r="F18" s="43"/>
    </row>
    <row r="19" spans="1:6" ht="16.2" thickBot="1">
      <c r="A19" s="11">
        <v>10</v>
      </c>
      <c r="B19" s="16" t="s">
        <v>36</v>
      </c>
      <c r="C19" s="10">
        <f>'CD RATIO BANK WISE LEH'!C19</f>
        <v>1</v>
      </c>
      <c r="D19" s="37">
        <f>'CD RATIO BANK WISE LEH'!D19</f>
        <v>31.63</v>
      </c>
      <c r="E19" s="37">
        <f>'CD RATIO BANK WISE LEH'!E19</f>
        <v>12.8</v>
      </c>
      <c r="F19" s="42">
        <f t="shared" ref="F19:F27" si="1">E19/D19*100</f>
        <v>40.467910211824218</v>
      </c>
    </row>
    <row r="20" spans="1:6" ht="16.2" thickBot="1">
      <c r="A20" s="11">
        <v>11</v>
      </c>
      <c r="B20" s="16" t="s">
        <v>14</v>
      </c>
      <c r="C20" s="10">
        <f>'CD RATIO BANK WISE LEH'!C20+'CD RATIO BANK WISE KGL'!C12</f>
        <v>75</v>
      </c>
      <c r="D20" s="37">
        <f>'CD RATIO BANK WISE LEH'!D20+'CD RATIO BANK WISE KGL'!D12</f>
        <v>6390.77</v>
      </c>
      <c r="E20" s="37">
        <f>'CD RATIO BANK WISE LEH'!E20+'CD RATIO BANK WISE KGL'!E12</f>
        <v>2587.39</v>
      </c>
      <c r="F20" s="42">
        <f t="shared" si="1"/>
        <v>40.486357668950681</v>
      </c>
    </row>
    <row r="21" spans="1:6" ht="16.2" thickBot="1">
      <c r="A21" s="11">
        <v>12</v>
      </c>
      <c r="B21" s="16" t="s">
        <v>15</v>
      </c>
      <c r="C21" s="10">
        <f>'CD RATIO BANK WISE LEH'!C21+'CD RATIO BANK WISE KGL'!C13</f>
        <v>4</v>
      </c>
      <c r="D21" s="37">
        <f>'CD RATIO BANK WISE LEH'!D21+'CD RATIO BANK WISE KGL'!D13</f>
        <v>398.86</v>
      </c>
      <c r="E21" s="37">
        <f>'CD RATIO BANK WISE LEH'!E21+'CD RATIO BANK WISE KGL'!E13</f>
        <v>135.35000000000002</v>
      </c>
      <c r="F21" s="42">
        <f t="shared" si="1"/>
        <v>33.934212505641085</v>
      </c>
    </row>
    <row r="22" spans="1:6" ht="16.2" thickBot="1">
      <c r="A22" s="11">
        <v>13</v>
      </c>
      <c r="B22" s="16" t="s">
        <v>16</v>
      </c>
      <c r="C22" s="10">
        <f>'CD RATIO BANK WISE LEH'!C22+'CD RATIO BANK WISE KGL'!C14</f>
        <v>3</v>
      </c>
      <c r="D22" s="37">
        <f>'CD RATIO BANK WISE LEH'!D22+'CD RATIO BANK WISE KGL'!D14</f>
        <v>417.49</v>
      </c>
      <c r="E22" s="37">
        <f>'CD RATIO BANK WISE LEH'!E22+'CD RATIO BANK WISE KGL'!E14</f>
        <v>76.039999999999992</v>
      </c>
      <c r="F22" s="42">
        <f t="shared" si="1"/>
        <v>18.213609906824114</v>
      </c>
    </row>
    <row r="23" spans="1:6" ht="16.2" thickBot="1">
      <c r="A23" s="11">
        <v>14</v>
      </c>
      <c r="B23" s="16" t="s">
        <v>17</v>
      </c>
      <c r="C23" s="10">
        <f>'CD RATIO BANK WISE LEH'!C23+'CD RATIO BANK WISE KGL'!C15</f>
        <v>4</v>
      </c>
      <c r="D23" s="37">
        <f>'CD RATIO BANK WISE LEH'!D23+'CD RATIO BANK WISE KGL'!D15</f>
        <v>126.04</v>
      </c>
      <c r="E23" s="37">
        <f>'CD RATIO BANK WISE LEH'!E23+'CD RATIO BANK WISE KGL'!E15</f>
        <v>27.029999999999998</v>
      </c>
      <c r="F23" s="42">
        <f t="shared" si="1"/>
        <v>21.445572834020943</v>
      </c>
    </row>
    <row r="24" spans="1:6" ht="16.2" thickBot="1">
      <c r="A24" s="11">
        <v>15</v>
      </c>
      <c r="B24" s="16" t="s">
        <v>37</v>
      </c>
      <c r="C24" s="10">
        <f>'CD RATIO BANK WISE LEH'!C24</f>
        <v>1</v>
      </c>
      <c r="D24" s="37">
        <f>'CD RATIO BANK WISE LEH'!D24</f>
        <v>44.4</v>
      </c>
      <c r="E24" s="37">
        <f>'CD RATIO BANK WISE LEH'!E24</f>
        <v>3.9</v>
      </c>
      <c r="F24" s="42">
        <f t="shared" si="1"/>
        <v>8.7837837837837842</v>
      </c>
    </row>
    <row r="25" spans="1:6" ht="16.2" thickBot="1">
      <c r="A25" s="11">
        <v>16</v>
      </c>
      <c r="B25" s="16" t="s">
        <v>53</v>
      </c>
      <c r="C25" s="10">
        <f>'CD RATIO BANK WISE LEH'!C25+'CD RATIO BANK WISE KGL'!C16</f>
        <v>2</v>
      </c>
      <c r="D25" s="37">
        <f>'CD RATIO BANK WISE LEH'!D25+'CD RATIO BANK WISE KGL'!D16</f>
        <v>30.59</v>
      </c>
      <c r="E25" s="37">
        <f>'CD RATIO BANK WISE LEH'!E25+'CD RATIO BANK WISE KGL'!E16</f>
        <v>0.47000000000000003</v>
      </c>
      <c r="F25" s="42">
        <f t="shared" si="1"/>
        <v>1.5364498202026808</v>
      </c>
    </row>
    <row r="26" spans="1:6" ht="16.2" thickBot="1">
      <c r="A26" s="10">
        <v>17</v>
      </c>
      <c r="B26" s="16" t="s">
        <v>56</v>
      </c>
      <c r="C26" s="10">
        <f>'CD RATIO BANK WISE LEH'!C26+'CD RATIO BANK WISE KGL'!C17</f>
        <v>2</v>
      </c>
      <c r="D26" s="37">
        <f>'CD RATIO BANK WISE LEH'!D26+'CD RATIO BANK WISE KGL'!D17</f>
        <v>12.59</v>
      </c>
      <c r="E26" s="37">
        <f>'CD RATIO BANK WISE LEH'!E26+'CD RATIO BANK WISE KGL'!E17</f>
        <v>0.03</v>
      </c>
      <c r="F26" s="42">
        <f t="shared" si="1"/>
        <v>0.23828435266084191</v>
      </c>
    </row>
    <row r="27" spans="1:6" ht="16.2" thickBot="1">
      <c r="A27" s="26"/>
      <c r="B27" s="19" t="s">
        <v>18</v>
      </c>
      <c r="C27" s="10">
        <f>SUM(C19:C26)</f>
        <v>92</v>
      </c>
      <c r="D27" s="17">
        <f t="shared" ref="D27:E27" si="2">SUM(D19:D26)</f>
        <v>7452.37</v>
      </c>
      <c r="E27" s="17">
        <f t="shared" si="2"/>
        <v>2843.01</v>
      </c>
      <c r="F27" s="42">
        <f t="shared" si="1"/>
        <v>38.14907204016977</v>
      </c>
    </row>
    <row r="28" spans="1:6" ht="18" thickBot="1">
      <c r="A28" s="24" t="s">
        <v>19</v>
      </c>
      <c r="B28" s="14" t="s">
        <v>20</v>
      </c>
      <c r="C28" s="10"/>
      <c r="D28" s="17"/>
      <c r="E28" s="17"/>
      <c r="F28" s="43"/>
    </row>
    <row r="29" spans="1:6" ht="16.2" thickBot="1">
      <c r="A29" s="10">
        <v>18</v>
      </c>
      <c r="B29" s="16" t="s">
        <v>21</v>
      </c>
      <c r="C29" s="10">
        <f>'CD RATIO BANK WISE LEH'!C29+'CD RATIO BANK WISE KGL'!C20</f>
        <v>4</v>
      </c>
      <c r="D29" s="37">
        <f>'CD RATIO BANK WISE LEH'!D29+'CD RATIO BANK WISE KGL'!D20</f>
        <v>54.7</v>
      </c>
      <c r="E29" s="37">
        <f>'CD RATIO BANK WISE LEH'!E29+'CD RATIO BANK WISE KGL'!E20</f>
        <v>73.12</v>
      </c>
      <c r="F29" s="42">
        <f>E29/D29*100</f>
        <v>133.67458866544791</v>
      </c>
    </row>
    <row r="30" spans="1:6" ht="16.2" thickBot="1">
      <c r="A30" s="27"/>
      <c r="B30" s="19" t="s">
        <v>22</v>
      </c>
      <c r="C30" s="10">
        <f>'CD RATIO BANK WISE LEH'!C30+'CD RATIO BANK WISE KGL'!C21</f>
        <v>4</v>
      </c>
      <c r="D30" s="17">
        <f>'CD RATIO BANK WISE LEH'!D30+'CD RATIO BANK WISE KGL'!D21</f>
        <v>54.7</v>
      </c>
      <c r="E30" s="17">
        <f>'CD RATIO BANK WISE LEH'!E30+'CD RATIO BANK WISE KGL'!E21</f>
        <v>73.12</v>
      </c>
      <c r="F30" s="42">
        <f t="shared" ref="F30:F31" si="3">E30/D30*100</f>
        <v>133.67458866544791</v>
      </c>
    </row>
    <row r="31" spans="1:6" ht="18" thickBot="1">
      <c r="A31" s="24" t="s">
        <v>23</v>
      </c>
      <c r="B31" s="16" t="s">
        <v>24</v>
      </c>
      <c r="C31" s="10">
        <f>C17+C30+C27</f>
        <v>138</v>
      </c>
      <c r="D31" s="17">
        <f>D17+D30+D27</f>
        <v>10420.06</v>
      </c>
      <c r="E31" s="17">
        <f>E17+E30+E27</f>
        <v>4978.76</v>
      </c>
      <c r="F31" s="42">
        <f t="shared" si="3"/>
        <v>47.780531014216812</v>
      </c>
    </row>
    <row r="32" spans="1:6" ht="18" thickBot="1">
      <c r="A32" s="24" t="s">
        <v>25</v>
      </c>
      <c r="B32" s="16" t="s">
        <v>26</v>
      </c>
      <c r="C32" s="10"/>
      <c r="D32" s="17"/>
      <c r="E32" s="17"/>
      <c r="F32" s="43"/>
    </row>
    <row r="33" spans="1:6" ht="16.2" thickBot="1">
      <c r="A33" s="10">
        <v>19</v>
      </c>
      <c r="B33" s="16" t="s">
        <v>27</v>
      </c>
      <c r="C33" s="10">
        <f>'CD RATIO BANK WISE LEH'!C33+'CD RATIO BANK WISE KGL'!C24</f>
        <v>7</v>
      </c>
      <c r="D33" s="37">
        <f>'CD RATIO BANK WISE LEH'!D33+'CD RATIO BANK WISE KGL'!D24</f>
        <v>377.81</v>
      </c>
      <c r="E33" s="37">
        <f>'CD RATIO BANK WISE LEH'!E33+'CD RATIO BANK WISE KGL'!E24</f>
        <v>117.83000000000001</v>
      </c>
      <c r="F33" s="42">
        <f>E33/D33*100</f>
        <v>31.187633995923882</v>
      </c>
    </row>
    <row r="34" spans="1:6" ht="16.2" thickBot="1">
      <c r="A34" s="27"/>
      <c r="B34" s="10" t="s">
        <v>28</v>
      </c>
      <c r="C34" s="10">
        <f>'CD RATIO BANK WISE LEH'!C34+'CD RATIO BANK WISE KGL'!C25</f>
        <v>7</v>
      </c>
      <c r="D34" s="17">
        <f>'CD RATIO BANK WISE LEH'!D34+'CD RATIO BANK WISE KGL'!D25</f>
        <v>377.81</v>
      </c>
      <c r="E34" s="17">
        <f>'CD RATIO BANK WISE LEH'!E34+'CD RATIO BANK WISE KGL'!E25</f>
        <v>117.83000000000001</v>
      </c>
      <c r="F34" s="42">
        <f>E34/D34*100</f>
        <v>31.187633995923882</v>
      </c>
    </row>
    <row r="35" spans="1:6" ht="18" thickBot="1">
      <c r="A35" s="24" t="s">
        <v>29</v>
      </c>
      <c r="B35" s="14" t="s">
        <v>30</v>
      </c>
      <c r="C35" s="10"/>
      <c r="D35" s="17"/>
      <c r="E35" s="17"/>
      <c r="F35" s="43"/>
    </row>
    <row r="36" spans="1:6" ht="16.2" thickBot="1">
      <c r="A36" s="10">
        <v>20</v>
      </c>
      <c r="B36" s="16" t="s">
        <v>31</v>
      </c>
      <c r="C36" s="10">
        <f>'CD RATIO BANK WISE LEH'!C36+'CD RATIO BANK WISE KGL'!C27</f>
        <v>2</v>
      </c>
      <c r="D36" s="37">
        <f>'CD RATIO BANK WISE LEH'!D36+'CD RATIO BANK WISE KGL'!D27</f>
        <v>0</v>
      </c>
      <c r="E36" s="37">
        <f>'CD RATIO BANK WISE LEH'!E36+'CD RATIO BANK WISE KGL'!E27</f>
        <v>18.95</v>
      </c>
      <c r="F36" s="43" t="e">
        <f>E36/D36*100</f>
        <v>#DIV/0!</v>
      </c>
    </row>
    <row r="37" spans="1:6" ht="16.2" thickBot="1">
      <c r="A37" s="27"/>
      <c r="B37" s="10" t="s">
        <v>32</v>
      </c>
      <c r="C37" s="10">
        <f>'CD RATIO BANK WISE LEH'!C37+'CD RATIO BANK WISE KGL'!C28</f>
        <v>2</v>
      </c>
      <c r="D37" s="17">
        <f>'CD RATIO BANK WISE LEH'!D37+'CD RATIO BANK WISE KGL'!D28</f>
        <v>0</v>
      </c>
      <c r="E37" s="17">
        <f>'CD RATIO BANK WISE LEH'!E37+'CD RATIO BANK WISE KGL'!E28</f>
        <v>18.95</v>
      </c>
      <c r="F37" s="43" t="e">
        <f>E37/D37*100</f>
        <v>#DIV/0!</v>
      </c>
    </row>
    <row r="38" spans="1:6" ht="21.6" thickBot="1">
      <c r="A38" s="62" t="s">
        <v>33</v>
      </c>
      <c r="B38" s="62"/>
      <c r="C38" s="10">
        <f>C31+C34+C37</f>
        <v>147</v>
      </c>
      <c r="D38" s="17">
        <f t="shared" ref="D38:E38" si="4">D31+D34+D37</f>
        <v>10797.869999999999</v>
      </c>
      <c r="E38" s="17">
        <f t="shared" si="4"/>
        <v>5115.54</v>
      </c>
      <c r="F38" s="44">
        <f>E38/D38*100</f>
        <v>47.375454603546814</v>
      </c>
    </row>
    <row r="39" spans="1:6" ht="18" thickBot="1">
      <c r="A39" s="22"/>
      <c r="B39" s="21"/>
      <c r="C39" s="24"/>
      <c r="D39" s="41"/>
      <c r="E39" s="41"/>
      <c r="F39" s="43"/>
    </row>
  </sheetData>
  <mergeCells count="9">
    <mergeCell ref="A1:F1"/>
    <mergeCell ref="A38:B38"/>
    <mergeCell ref="A2:A4"/>
    <mergeCell ref="B2:B4"/>
    <mergeCell ref="C3:C6"/>
    <mergeCell ref="D3:D6"/>
    <mergeCell ref="E3:E6"/>
    <mergeCell ref="F3:F6"/>
    <mergeCell ref="C2:F2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2:H6"/>
  <sheetViews>
    <sheetView workbookViewId="0">
      <selection activeCell="D13" sqref="D13"/>
    </sheetView>
  </sheetViews>
  <sheetFormatPr defaultColWidth="9.109375" defaultRowHeight="14.4"/>
  <cols>
    <col min="1" max="1" width="8.5546875" style="1" customWidth="1"/>
    <col min="2" max="2" width="16.44140625" style="1" customWidth="1"/>
    <col min="3" max="3" width="16.6640625" style="1" customWidth="1"/>
    <col min="4" max="4" width="17.5546875" style="1" customWidth="1"/>
    <col min="5" max="5" width="18.6640625" style="1" customWidth="1"/>
    <col min="6" max="6" width="33.5546875" style="1" customWidth="1"/>
    <col min="7" max="7" width="43.109375" style="1" customWidth="1"/>
    <col min="8" max="8" width="30.6640625" style="1" customWidth="1"/>
    <col min="9" max="16384" width="9.109375" style="1"/>
  </cols>
  <sheetData>
    <row r="2" spans="1:8" ht="60" customHeight="1">
      <c r="B2" s="93" t="s">
        <v>40</v>
      </c>
      <c r="C2" s="93"/>
      <c r="D2" s="93"/>
      <c r="E2" s="93"/>
      <c r="F2" s="93"/>
      <c r="G2" s="93"/>
      <c r="H2" s="93"/>
    </row>
    <row r="3" spans="1:8" ht="25.5" customHeight="1">
      <c r="B3" s="94" t="s">
        <v>41</v>
      </c>
      <c r="C3" s="95"/>
      <c r="D3" s="95"/>
      <c r="E3" s="95"/>
      <c r="F3" s="95"/>
      <c r="G3" s="95"/>
      <c r="H3" s="96"/>
    </row>
    <row r="4" spans="1:8" ht="54" customHeight="1">
      <c r="B4" s="2" t="s">
        <v>42</v>
      </c>
      <c r="C4" s="2" t="s">
        <v>43</v>
      </c>
      <c r="D4" s="97" t="s">
        <v>44</v>
      </c>
      <c r="E4" s="97" t="s">
        <v>45</v>
      </c>
      <c r="F4" s="97" t="s">
        <v>46</v>
      </c>
      <c r="G4" s="99" t="s">
        <v>47</v>
      </c>
      <c r="H4" s="97" t="s">
        <v>48</v>
      </c>
    </row>
    <row r="5" spans="1:8" ht="30" customHeight="1">
      <c r="B5" s="2" t="s">
        <v>49</v>
      </c>
      <c r="C5" s="2" t="s">
        <v>49</v>
      </c>
      <c r="D5" s="98"/>
      <c r="E5" s="98"/>
      <c r="F5" s="98"/>
      <c r="G5" s="100"/>
      <c r="H5" s="98"/>
    </row>
    <row r="6" spans="1:8" ht="58.5" customHeight="1">
      <c r="A6" s="3"/>
      <c r="B6" s="4"/>
      <c r="C6" s="4"/>
      <c r="D6" s="5"/>
      <c r="E6" s="6"/>
      <c r="F6" s="7"/>
      <c r="G6" s="8"/>
      <c r="H6" s="9"/>
    </row>
  </sheetData>
  <mergeCells count="7">
    <mergeCell ref="B2:H2"/>
    <mergeCell ref="B3:H3"/>
    <mergeCell ref="D4:D5"/>
    <mergeCell ref="E4:E5"/>
    <mergeCell ref="F4:F5"/>
    <mergeCell ref="G4:G5"/>
    <mergeCell ref="H4:H5"/>
  </mergeCells>
  <printOptions horizontalCentered="1"/>
  <pageMargins left="0" right="0" top="0.5" bottom="0" header="0.3" footer="0.3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CD RATIO BANK WISE LEH</vt:lpstr>
      <vt:lpstr>CD RATIO BANK WISE KGL</vt:lpstr>
      <vt:lpstr>CD RATIO FOR UT LADAKH</vt:lpstr>
      <vt:lpstr> DISTRICT WISE</vt:lpstr>
      <vt:lpstr>' DISTRICT WISE'!Print_Area</vt:lpstr>
      <vt:lpstr>'CD RATIO BANK WISE KGL'!Print_Area</vt:lpstr>
      <vt:lpstr>'CD RATIO BANK WISE LEH'!Print_Area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This PC</cp:lastModifiedBy>
  <cp:lastPrinted>2025-04-22T04:55:21Z</cp:lastPrinted>
  <dcterms:created xsi:type="dcterms:W3CDTF">2006-09-16T00:00:00Z</dcterms:created>
  <dcterms:modified xsi:type="dcterms:W3CDTF">2026-02-02T08:30:30Z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1033-11.2.0.9937</vt:lpwstr>
  </property>
</Properties>
</file>